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Мамское МО" sheetId="1" r:id="rId1"/>
    <sheet name="резфонд" sheetId="2" r:id="rId2"/>
  </sheets>
  <definedNames>
    <definedName name="FIO_2">'резфонд'!$F$9</definedName>
  </definedNames>
  <calcPr fullCalcOnLoad="1"/>
</workbook>
</file>

<file path=xl/sharedStrings.xml><?xml version="1.0" encoding="utf-8"?>
<sst xmlns="http://schemas.openxmlformats.org/spreadsheetml/2006/main" count="272" uniqueCount="223">
  <si>
    <t>Приложение 1</t>
  </si>
  <si>
    <t>к постановлению администрации</t>
  </si>
  <si>
    <t>от 21 августа 2013 года № 73</t>
  </si>
  <si>
    <t>Отчет об исполнении бюджета за первое полугодие 2013 года</t>
  </si>
  <si>
    <t>1. Доходы бюджета</t>
  </si>
  <si>
    <t>(в рублях)</t>
  </si>
  <si>
    <t>Наименования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</si>
  <si>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</si>
  <si>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</si>
  <si>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</si>
  <si>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</si>
  <si>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</si>
  <si>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000 1 00 00000 00 0000 000</t>
  </si>
  <si>
    <t>в том числе:</t>
  </si>
  <si>
    <t>НАЛОГОВЫЕ И НЕНАЛОГОВЫЕ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</si>
  <si>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</si>
  <si>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182 1 01 02010 01 0000 110</t>
  </si>
  <si>
    <t>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</si>
  <si>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</si>
  <si>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</si>
  <si>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</si>
  <si>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182 1 06 02030 01 0000 110</t>
  </si>
  <si>
    <t>Налог на имущество физических лиц, взимаемый по ставкам, применяемым к объектам налогообложени, расположенные в границах поселения</t>
  </si>
  <si>
    <t>182 1 06 01030 10 0000 110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</si>
  <si>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</si>
  <si>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</si>
  <si>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</si>
  <si>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182 1 03 06023 10 0000 110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</si>
  <si>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</si>
  <si>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</si>
  <si>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</si>
  <si>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905 1 11 05013 10 0000 120</t>
  </si>
  <si>
    <t>Доходы от сдачи в аренду имущества, находящегося в оперативном управлении органов местного самоуправления поселений и созданных ими учреждений и в хозяйственном ведении муниципальных унитарных предприятий</t>
  </si>
  <si>
    <t>905 1 11 05035 10 0000 120</t>
  </si>
  <si>
    <t>Возмещение сумм, израсходованных незаконно или не по целевому назначению, а также доходов, полученных от их использования ( в части бюджетов поселений)</t>
  </si>
  <si>
    <t>905 1 16 33050 10 0000 140</t>
  </si>
  <si>
    <t>Прочие неналоговые доходы бюджетов поселений</t>
  </si>
  <si>
    <t>905 1 17 05050 10 0000 180</t>
  </si>
  <si>
    <t>БЕЗВОЗМЕЗДНЫЕ ПОСТУПЛЕНИЯ</t>
  </si>
  <si>
    <t>000 2 00 00000 00 0000 000</t>
  </si>
  <si>
    <t>Дотация на выравнивание бюджетной обеспеченности поселений, образующих фонд финансовой поддержки поселений Иркутской области</t>
  </si>
  <si>
    <t>905 2 02 01001 10 0000 151</t>
  </si>
  <si>
    <t>Иные межбюджетные трансферты на поддержку мер по сбалансированности местных бюджетов из бюджета района</t>
  </si>
  <si>
    <t>905 2 02 04999 10 0000 151</t>
  </si>
  <si>
    <t>Субвенция на осуществление первичного воинского учета на территориях, где отсутствуют военные комиссариаты</t>
  </si>
  <si>
    <t>905 2 02 03015 10 0000 151</t>
  </si>
  <si>
    <t>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</si>
  <si>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905 2 02 02116 10 0000 151</t>
  </si>
  <si>
    <t>Субвенция на осуществление отдельных областных государственных полномочий в сфере водоснабжения и водоотведения</t>
  </si>
  <si>
    <t>905 2 02 03024 10 0000 151</t>
  </si>
  <si>
    <t>Подпрограмма "Подготовка объектов коммунальной инфраструктуры Иркутской области к отопительному сезону в 2012-2013 г.г."</t>
  </si>
  <si>
    <t>905 2 02 02999 10 0000 151</t>
  </si>
  <si>
    <t>Долгосрочная целевая программа "Энергосбережение и повышение энергетической эффективности на территории Иркутской области на 2011-2015 годы и на период до 2020 года"</t>
  </si>
  <si>
    <t>905 2 02 02150 10 0000 151</t>
  </si>
  <si>
    <t>Субсидия на финансирование расходов, связанных с реализацией мероприятий перечня народных инициатив</t>
  </si>
  <si>
    <t xml:space="preserve">2. Расходы бюджета </t>
  </si>
  <si>
    <t>Наименование показателя</t>
  </si>
  <si>
    <t>Код расходов по бюджетной классификации</t>
  </si>
  <si>
    <t>Расходы бюджета -всего</t>
  </si>
  <si>
    <t>Общегосударственные вопросы</t>
  </si>
  <si>
    <t>905 0100 0000000 000 000</t>
  </si>
  <si>
    <t>Оплата труда</t>
  </si>
  <si>
    <t>905 0100 0000000 000 211</t>
  </si>
  <si>
    <t>Прочие выплаты</t>
  </si>
  <si>
    <t>905 0100 0000000 000 212</t>
  </si>
  <si>
    <t>Начисления на оплату труда</t>
  </si>
  <si>
    <t>905 0100 0000000 000 213</t>
  </si>
  <si>
    <t>Услуги связи</t>
  </si>
  <si>
    <t>905 0100 0000000 000 221</t>
  </si>
  <si>
    <t>Транспортные услуги</t>
  </si>
  <si>
    <t>905 0100 0000000 000 222</t>
  </si>
  <si>
    <t>Коммунальные услуги</t>
  </si>
  <si>
    <t>905 0100 0000000 000 223</t>
  </si>
  <si>
    <t>Аренда имущества</t>
  </si>
  <si>
    <t>905 0100 0000000 000 224</t>
  </si>
  <si>
    <t>Услуги по содержанию имущества</t>
  </si>
  <si>
    <t>905 0100 0000000 000 225</t>
  </si>
  <si>
    <t>Прочие услуги</t>
  </si>
  <si>
    <t>905 0100 0000000 000 226</t>
  </si>
  <si>
    <t>Прочие расходы</t>
  </si>
  <si>
    <t>905 0100 0000000 000 290</t>
  </si>
  <si>
    <t>Увеличение стоимости основных средств</t>
  </si>
  <si>
    <t>905 0100 0000000 000 310</t>
  </si>
  <si>
    <t>Увеличение стоимости материальных запасов</t>
  </si>
  <si>
    <t>905 0100 0000000 000 340</t>
  </si>
  <si>
    <t>Функционирование высшего должностного лица субъекта РФ и органа местного самоуправления</t>
  </si>
  <si>
    <t>905 0102 0000000 000 000</t>
  </si>
  <si>
    <t>905 0102 0020300 121 211</t>
  </si>
  <si>
    <t>905 0102 0020300 121 213</t>
  </si>
  <si>
    <t>Представительный орган муниицпального образования</t>
  </si>
  <si>
    <t>905 0103 0000000 000 000</t>
  </si>
  <si>
    <t>905 0103 0020400 244 226</t>
  </si>
  <si>
    <t>905 0103 0020400 244 340</t>
  </si>
  <si>
    <t>Финансирование Правительства РФ, высших органов исполнительной власти субъектов РФ, местных администраций</t>
  </si>
  <si>
    <t>905 0104 0000000 000 000</t>
  </si>
  <si>
    <t>905 0104 0020400 121 211</t>
  </si>
  <si>
    <t>905 0104 0020400 122 212</t>
  </si>
  <si>
    <t>905 0104 0020400 121 213</t>
  </si>
  <si>
    <t>905 0104 0020400 242 221</t>
  </si>
  <si>
    <t>905 0104 0020400 244 222</t>
  </si>
  <si>
    <t>905 0104 0020400 244 223</t>
  </si>
  <si>
    <t>905 0104 0020400 244 224</t>
  </si>
  <si>
    <t>905 0104 0020400 242 225</t>
  </si>
  <si>
    <t>905 0104 0020400 244 225</t>
  </si>
  <si>
    <t>905 0104 0020400 241 226</t>
  </si>
  <si>
    <t>905 0104 0020400 242 226</t>
  </si>
  <si>
    <t>905 0104 0020400 244 226</t>
  </si>
  <si>
    <t>9050104  0020400 244 290</t>
  </si>
  <si>
    <t>905 0104 0020400 242 310</t>
  </si>
  <si>
    <t>905 0104 0020400 244 310</t>
  </si>
  <si>
    <t>905 0104 0020400 244 340</t>
  </si>
  <si>
    <t>905 0104 0020400 852 290</t>
  </si>
  <si>
    <t>Резервные фонды</t>
  </si>
  <si>
    <t>905 0111 0000000 000 000</t>
  </si>
  <si>
    <t>905 0111 0700500 870 290</t>
  </si>
  <si>
    <t>Военно-учетный стол</t>
  </si>
  <si>
    <t>905 0203 0000000 000 000</t>
  </si>
  <si>
    <t>Заработная плата работника военно-учетного стола</t>
  </si>
  <si>
    <t>905 0203 0013600 121 211</t>
  </si>
  <si>
    <t>Начисление на заработную плату</t>
  </si>
  <si>
    <t>905 0203 0013600 121 213</t>
  </si>
  <si>
    <t>905 0203 0013600 244 340</t>
  </si>
  <si>
    <t>Национальная безопасность и правоохранительная деятельность</t>
  </si>
  <si>
    <t>905 0309 0000000 000 000</t>
  </si>
  <si>
    <t>Закупка товаров, рабюот и услуг для государственных и муниципальных нужд</t>
  </si>
  <si>
    <t>905 0309 2180100 244 226</t>
  </si>
  <si>
    <t>905 0309 2180100 244 310</t>
  </si>
  <si>
    <t>905 0309 2180100 244 340</t>
  </si>
  <si>
    <t>Национальная экономика</t>
  </si>
  <si>
    <t>905 0400 0000000 000 000</t>
  </si>
  <si>
    <t>Фонд оплаты труда и страховые взносы</t>
  </si>
  <si>
    <t>905 0401 0024200 121 211</t>
  </si>
  <si>
    <t>Иные выплаты персоналу, за исключением фонда оплаты труда</t>
  </si>
  <si>
    <t>905 0401 0024200 121 213</t>
  </si>
  <si>
    <t>905 0401 0024200 244 340</t>
  </si>
  <si>
    <t>Долгосрочная целевая программа" Повышение безопасности дорожного движенияя, капитальный ремонт, ремонт и содержание автомобильных дорог поселка Мама в Мамском городском помселении на 2011-2013 годы на 2013 год"</t>
  </si>
  <si>
    <t>905 0409 5224700 244 226</t>
  </si>
  <si>
    <t>Ремонт автомобильных дорог общего пользования местного значения</t>
  </si>
  <si>
    <t>905 0409 7950100 244 226</t>
  </si>
  <si>
    <t>Жилищно-коммунальное хозяйство</t>
  </si>
  <si>
    <t>000 0500 0000000 000 000</t>
  </si>
  <si>
    <t>Жилищное хозяйство</t>
  </si>
  <si>
    <t>905 0501 3510500 500 000</t>
  </si>
  <si>
    <t>Ремонт жилого фонда, находящегося в муниципалньой собственности</t>
  </si>
  <si>
    <t>905 0501 3500300 244 225</t>
  </si>
  <si>
    <t>905 0501 3500300 244 310</t>
  </si>
  <si>
    <t>905 0501 3500300 244 340</t>
  </si>
  <si>
    <t>Коммунальное хозяйство</t>
  </si>
  <si>
    <t>Прочая закупка товаров, работ и услуг для государственных нужд</t>
  </si>
  <si>
    <t>905 0502 3510500 244 222</t>
  </si>
  <si>
    <t>905 0502 3510500 244 225</t>
  </si>
  <si>
    <t>905 0502 3510500 244 310</t>
  </si>
  <si>
    <t>Благоустройство</t>
  </si>
  <si>
    <t>000 0503 0000000 000000</t>
  </si>
  <si>
    <t>Уличное освещение</t>
  </si>
  <si>
    <t>905 0503 6000100 244 242</t>
  </si>
  <si>
    <t>905 0503 6000100 244 310</t>
  </si>
  <si>
    <t>905 0503 6000100 244 340</t>
  </si>
  <si>
    <t>Содержание автомобильных дорог</t>
  </si>
  <si>
    <t>905 0503 6000200 244 242</t>
  </si>
  <si>
    <t>Озеленение</t>
  </si>
  <si>
    <t>905 0503 6000300 244 242</t>
  </si>
  <si>
    <t>Организация и содержание мест захоронения</t>
  </si>
  <si>
    <t>905 0503 6000400 244 242</t>
  </si>
  <si>
    <t>Прочие благосутройства</t>
  </si>
  <si>
    <t>905 0503 6000500 244 226</t>
  </si>
  <si>
    <t>905 0503 6000500 244 242</t>
  </si>
  <si>
    <t>Культура</t>
  </si>
  <si>
    <t>000 0800 0000000 000 000</t>
  </si>
  <si>
    <t>905 0801 4409900 244 226</t>
  </si>
  <si>
    <t>905 0801 4409900 244 290</t>
  </si>
  <si>
    <t>905 0801 4409900 244 340</t>
  </si>
  <si>
    <t>Социальная политика</t>
  </si>
  <si>
    <t>905 1000 0000000 000 000</t>
  </si>
  <si>
    <t>Пособия и компенсации гражданам и иные социальные выплаты, кроме публичных норматинвых обязательств</t>
  </si>
  <si>
    <t>905 1001 4910100 321 263</t>
  </si>
  <si>
    <t>Физическая культура и спорт</t>
  </si>
  <si>
    <t xml:space="preserve">905 1100 0000000 000 000 </t>
  </si>
  <si>
    <t>Иные закупки товаров, работ и услуг для государственных нужд</t>
  </si>
  <si>
    <t>905 1105 5129700 244 226</t>
  </si>
  <si>
    <t>905 1105 5129700 244 290</t>
  </si>
  <si>
    <t>905 1105 5129700 244 310</t>
  </si>
  <si>
    <t>905 1105 5129700 244 340</t>
  </si>
  <si>
    <t>Межбюджетные трансферты</t>
  </si>
  <si>
    <t>00014030000000000000</t>
  </si>
  <si>
    <t>Перечисление другим бюджетам</t>
  </si>
  <si>
    <t>905 1403 5160100 540 251</t>
  </si>
  <si>
    <t>Результат исполнения бюджета (дефицит "--", профицит "+")</t>
  </si>
  <si>
    <t>000 7900 0000000 000 000</t>
  </si>
  <si>
    <t>3. Источники финансирования дефицитов бюджета</t>
  </si>
  <si>
    <t>ИСТОЧНИКИ ВНУТРЕННОГО ФИНАНСИРОВАНИЯ ДЕФИЦИТОВ БЮДЖЕТОВ РФ</t>
  </si>
  <si>
    <t>000 9000 000000 000 000</t>
  </si>
  <si>
    <t>Привлечение средств банковского кредита</t>
  </si>
  <si>
    <t>000 01 02 00 00 10 0000 710</t>
  </si>
  <si>
    <t>Полученные кредиты поселения</t>
  </si>
  <si>
    <t>000 01 03 00 00 10 0000 710</t>
  </si>
  <si>
    <t>Погашенные кредиты</t>
  </si>
  <si>
    <t>000 01 03 00 00 10 0000 810</t>
  </si>
  <si>
    <t>Изменения остатков средств бюджетов</t>
  </si>
  <si>
    <t>000 01 05 00 00 00 0000 000</t>
  </si>
  <si>
    <t>Увеличение остатков денежных средств бюджетов поселений</t>
  </si>
  <si>
    <t>000 01 05 02 01 10 0000 510</t>
  </si>
  <si>
    <t>Уменьшение остатков денежных средств бюджетов поселений</t>
  </si>
  <si>
    <t>000 01 05 02 01 10 0000 610</t>
  </si>
  <si>
    <t>Итого источников финансирования</t>
  </si>
  <si>
    <t>Главный специалист по финансовой и налоговой политике</t>
  </si>
  <si>
    <t>О.В. Луцкая</t>
  </si>
  <si>
    <t>Приложение 2</t>
  </si>
  <si>
    <t>ОТЧЕТ</t>
  </si>
  <si>
    <t>об использовании бюджетных ассигнований резервного фонда</t>
  </si>
  <si>
    <t>администрации Мамского городского поселения</t>
  </si>
  <si>
    <t>за 1 полугодие 2013 года</t>
  </si>
  <si>
    <t>Расходы резервного фонда администрации Мамского городского поселения</t>
  </si>
  <si>
    <t>№ п/п</t>
  </si>
  <si>
    <t xml:space="preserve">Реквизиты распоряжения </t>
  </si>
  <si>
    <t>Направление средств</t>
  </si>
  <si>
    <t>Получатель</t>
  </si>
  <si>
    <t xml:space="preserve">Сумма по распоряжению </t>
  </si>
  <si>
    <t>Исполнено (тыс. руб.)</t>
  </si>
  <si>
    <t>Всего расходов</t>
  </si>
  <si>
    <t>Бюджетные средства на 2013 год</t>
  </si>
  <si>
    <t>Нераспределенный остаток</t>
  </si>
  <si>
    <t>Гл.специалист по финансовой и налоговой политике О.В. Луцкая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</si>
</sst>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"/>
    <numFmt numFmtId="168" formatCode="#,##0.000"/>
  </numFmts>
  <fonts count="10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Fill="1" applyBorder="1" applyAlignment="1">
      <alignment/>
    </xf>
    <xf numFmtId="166" fontId="1" fillId="0" borderId="1" xfId="0" applyNumberFormat="1" applyFont="1" applyBorder="1" applyAlignment="1">
      <alignment/>
    </xf>
    <xf numFmtId="164" fontId="2" fillId="0" borderId="1" xfId="0" applyFont="1" applyFill="1" applyBorder="1" applyAlignment="1">
      <alignment wrapText="1"/>
    </xf>
    <xf numFmtId="166" fontId="2" fillId="0" borderId="1" xfId="0" applyNumberFormat="1" applyFont="1" applyBorder="1" applyAlignment="1">
      <alignment/>
    </xf>
    <xf numFmtId="167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Fill="1" applyBorder="1" applyAlignment="1">
      <alignment/>
    </xf>
    <xf numFmtId="167" fontId="1" fillId="0" borderId="1" xfId="0" applyNumberFormat="1" applyFont="1" applyBorder="1" applyAlignment="1">
      <alignment vertical="top" wrapText="1"/>
    </xf>
    <xf numFmtId="167" fontId="1" fillId="0" borderId="0" xfId="0" applyNumberFormat="1" applyFont="1" applyBorder="1" applyAlignment="1">
      <alignment vertical="top" wrapText="1"/>
    </xf>
    <xf numFmtId="165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4" fontId="1" fillId="0" borderId="0" xfId="0" applyFont="1" applyBorder="1" applyAlignment="1">
      <alignment/>
    </xf>
    <xf numFmtId="164" fontId="1" fillId="0" borderId="1" xfId="0" applyFont="1" applyBorder="1" applyAlignment="1">
      <alignment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/>
    </xf>
    <xf numFmtId="166" fontId="4" fillId="0" borderId="1" xfId="0" applyNumberFormat="1" applyFont="1" applyFill="1" applyBorder="1" applyAlignment="1">
      <alignment/>
    </xf>
    <xf numFmtId="166" fontId="3" fillId="0" borderId="1" xfId="0" applyNumberFormat="1" applyFont="1" applyBorder="1" applyAlignment="1">
      <alignment/>
    </xf>
    <xf numFmtId="166" fontId="1" fillId="0" borderId="1" xfId="0" applyNumberFormat="1" applyFont="1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/>
    </xf>
    <xf numFmtId="164" fontId="2" fillId="0" borderId="0" xfId="0" applyFont="1" applyAlignment="1">
      <alignment/>
    </xf>
    <xf numFmtId="166" fontId="3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3" fillId="0" borderId="1" xfId="0" applyFont="1" applyFill="1" applyBorder="1" applyAlignment="1">
      <alignment wrapText="1"/>
    </xf>
    <xf numFmtId="164" fontId="1" fillId="0" borderId="0" xfId="0" applyFont="1" applyBorder="1" applyAlignment="1">
      <alignment wrapText="1"/>
    </xf>
    <xf numFmtId="164" fontId="6" fillId="0" borderId="0" xfId="0" applyFont="1" applyAlignment="1">
      <alignment/>
    </xf>
    <xf numFmtId="164" fontId="7" fillId="0" borderId="0" xfId="0" applyFont="1" applyAlignment="1">
      <alignment horizontal="right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4" fontId="9" fillId="0" borderId="1" xfId="0" applyFont="1" applyBorder="1" applyAlignment="1">
      <alignment vertical="center" wrapText="1"/>
    </xf>
    <xf numFmtId="168" fontId="8" fillId="0" borderId="1" xfId="0" applyNumberFormat="1" applyFont="1" applyBorder="1" applyAlignment="1">
      <alignment horizontal="right" vertical="center" wrapText="1"/>
    </xf>
    <xf numFmtId="164" fontId="9" fillId="0" borderId="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tabSelected="1" workbookViewId="0" topLeftCell="A1">
      <selection activeCell="A130" sqref="A130"/>
    </sheetView>
  </sheetViews>
  <sheetFormatPr defaultColWidth="9.140625" defaultRowHeight="12.75"/>
  <cols>
    <col min="1" max="1" width="50.00390625" style="1" customWidth="1"/>
    <col min="2" max="2" width="22.00390625" style="1" customWidth="1"/>
    <col min="3" max="3" width="13.00390625" style="1" customWidth="1"/>
    <col min="4" max="4" width="12.00390625" style="1" customWidth="1"/>
    <col min="5" max="5" width="11.57421875" style="1" customWidth="1"/>
    <col min="6" max="6" width="10.8515625" style="1" customWidth="1"/>
    <col min="7" max="16384" width="9.140625" style="1" customWidth="1"/>
  </cols>
  <sheetData>
    <row r="1" spans="3:5" ht="12.75" customHeight="1">
      <c r="C1" s="2"/>
      <c r="D1" s="3" t="s">
        <v>0</v>
      </c>
      <c r="E1" s="3"/>
    </row>
    <row r="2" spans="3:5" ht="12.75" customHeight="1">
      <c r="C2" s="2"/>
      <c r="D2" s="3" t="s">
        <v>1</v>
      </c>
      <c r="E2" s="3"/>
    </row>
    <row r="3" spans="3:5" ht="12.75" customHeight="1">
      <c r="C3" s="2"/>
      <c r="D3" s="3" t="s">
        <v>2</v>
      </c>
      <c r="E3" s="3"/>
    </row>
    <row r="5" spans="1:6" ht="10.5">
      <c r="A5" s="4" t="s">
        <v>3</v>
      </c>
      <c r="B5" s="4"/>
      <c r="C5" s="4"/>
      <c r="D5" s="4"/>
      <c r="E5" s="2"/>
      <c r="F5" s="2"/>
    </row>
    <row r="6" ht="10.5">
      <c r="B6" s="4"/>
    </row>
    <row r="7" spans="1:5" ht="10.5">
      <c r="A7" s="1" t="s">
        <v>4</v>
      </c>
      <c r="B7" s="4"/>
      <c r="E7" s="5" t="s">
        <v>5</v>
      </c>
    </row>
    <row r="8" spans="1:5" ht="32.25">
      <c r="A8" s="6" t="s">
        <v>6</v>
      </c>
      <c r="B8" s="6" t="s">
        <v>7</v>
      </c>
      <c r="C8" s="7" t="s">
        <v>8</v>
      </c>
      <c r="D8" s="6" t="s">
        <v>9</v>
      </c>
      <c r="E8" s="7" t="s">
        <v>10</v>
      </c>
    </row>
    <row r="9" spans="1:6" ht="10.5">
      <c r="A9" s="8" t="s">
        <v>11</v>
      </c>
      <c r="B9" s="9" t="s">
        <v>12</v>
      </c>
      <c r="C9" s="10">
        <f>C11+C24</f>
        <v>45368400</v>
      </c>
      <c r="D9" s="10">
        <f>D11+D24</f>
        <v>8976211.49</v>
      </c>
      <c r="E9" s="10">
        <f>E11+E24</f>
        <v>36392188.51</v>
      </c>
      <c r="F9" s="11"/>
    </row>
    <row r="10" spans="1:5" ht="10.5">
      <c r="A10" s="12" t="s">
        <v>13</v>
      </c>
      <c r="B10" s="9"/>
      <c r="C10" s="10"/>
      <c r="D10" s="10"/>
      <c r="E10" s="13"/>
    </row>
    <row r="11" spans="1:5" ht="10.5">
      <c r="A11" s="12" t="s">
        <v>14</v>
      </c>
      <c r="B11" s="9"/>
      <c r="C11" s="10">
        <f>SUM(C12:C23)</f>
        <v>6484000</v>
      </c>
      <c r="D11" s="10">
        <f>SUM(D12:D23)</f>
        <v>2841311.49</v>
      </c>
      <c r="E11" s="10">
        <f>SUM(E12:E23)</f>
        <v>3642688.51</v>
      </c>
    </row>
    <row r="12" spans="1:5" ht="63.75">
      <c r="A12" s="14" t="s">
        <v>15</v>
      </c>
      <c r="B12" s="15" t="s">
        <v>16</v>
      </c>
      <c r="C12" s="16">
        <v>4578000</v>
      </c>
      <c r="D12" s="16">
        <v>2218015.1</v>
      </c>
      <c r="E12" s="17">
        <f>C12-D12</f>
        <v>2359984.9</v>
      </c>
    </row>
    <row r="13" spans="1:5" ht="70.5" customHeight="1">
      <c r="A13" s="14" t="s">
        <v>15</v>
      </c>
      <c r="B13" s="15" t="s">
        <v>17</v>
      </c>
      <c r="C13" s="16">
        <v>12000</v>
      </c>
      <c r="D13" s="17">
        <v>587.46</v>
      </c>
      <c r="E13" s="17">
        <f>C13-D13</f>
        <v>11412.54</v>
      </c>
    </row>
    <row r="14" spans="1:5" ht="56.25" customHeight="1">
      <c r="A14" s="14" t="s">
        <v>18</v>
      </c>
      <c r="B14" s="15" t="s">
        <v>19</v>
      </c>
      <c r="C14" s="16">
        <v>0</v>
      </c>
      <c r="D14" s="17">
        <v>0</v>
      </c>
      <c r="E14" s="17">
        <f aca="true" t="shared" si="0" ref="E14:E23">C14-D14</f>
        <v>0</v>
      </c>
    </row>
    <row r="15" spans="1:5" ht="32.25">
      <c r="A15" s="14" t="s">
        <v>20</v>
      </c>
      <c r="B15" s="15" t="s">
        <v>21</v>
      </c>
      <c r="C15" s="16">
        <v>14000</v>
      </c>
      <c r="D15" s="17">
        <v>1979.48</v>
      </c>
      <c r="E15" s="17">
        <f t="shared" si="0"/>
        <v>12020.52</v>
      </c>
    </row>
    <row r="16" spans="1:5" ht="32.25">
      <c r="A16" s="14" t="s">
        <v>22</v>
      </c>
      <c r="B16" s="15" t="s">
        <v>23</v>
      </c>
      <c r="C16" s="16">
        <v>120000</v>
      </c>
      <c r="D16" s="17">
        <v>62785.92</v>
      </c>
      <c r="E16" s="17">
        <f t="shared" si="0"/>
        <v>57214.08</v>
      </c>
    </row>
    <row r="17" spans="1:5" ht="42.75">
      <c r="A17" s="14" t="s">
        <v>24</v>
      </c>
      <c r="B17" s="15" t="s">
        <v>25</v>
      </c>
      <c r="C17" s="16">
        <v>90000</v>
      </c>
      <c r="D17" s="17">
        <v>7120.89</v>
      </c>
      <c r="E17" s="17">
        <f t="shared" si="0"/>
        <v>82879.11</v>
      </c>
    </row>
    <row r="18" spans="1:5" ht="45" customHeight="1">
      <c r="A18" s="14" t="s">
        <v>26</v>
      </c>
      <c r="B18" s="15" t="s">
        <v>27</v>
      </c>
      <c r="C18" s="16">
        <v>270000</v>
      </c>
      <c r="D18" s="17">
        <v>284104.32</v>
      </c>
      <c r="E18" s="17">
        <f t="shared" si="0"/>
        <v>-14104.320000000007</v>
      </c>
    </row>
    <row r="19" spans="1:5" ht="23.25" customHeight="1">
      <c r="A19" s="14" t="s">
        <v>28</v>
      </c>
      <c r="B19" s="15" t="s">
        <v>29</v>
      </c>
      <c r="C19" s="16">
        <v>0</v>
      </c>
      <c r="D19" s="17">
        <v>0</v>
      </c>
      <c r="E19" s="17">
        <f t="shared" si="0"/>
        <v>0</v>
      </c>
    </row>
    <row r="20" spans="1:5" ht="57.75" customHeight="1">
      <c r="A20" s="14" t="s">
        <v>30</v>
      </c>
      <c r="B20" s="15" t="s">
        <v>31</v>
      </c>
      <c r="C20" s="16">
        <v>300000</v>
      </c>
      <c r="D20" s="17">
        <v>79529.75</v>
      </c>
      <c r="E20" s="17">
        <f t="shared" si="0"/>
        <v>220470.25</v>
      </c>
    </row>
    <row r="21" spans="1:5" ht="42.75">
      <c r="A21" s="14" t="s">
        <v>32</v>
      </c>
      <c r="B21" s="15" t="s">
        <v>33</v>
      </c>
      <c r="C21" s="16">
        <v>700000</v>
      </c>
      <c r="D21" s="17">
        <v>81578.57</v>
      </c>
      <c r="E21" s="17">
        <f t="shared" si="0"/>
        <v>618421.4299999999</v>
      </c>
    </row>
    <row r="22" spans="1:5" ht="32.25">
      <c r="A22" s="14" t="s">
        <v>34</v>
      </c>
      <c r="B22" s="15" t="s">
        <v>35</v>
      </c>
      <c r="C22" s="16">
        <v>0</v>
      </c>
      <c r="D22" s="17">
        <v>50000</v>
      </c>
      <c r="E22" s="17">
        <f t="shared" si="0"/>
        <v>-50000</v>
      </c>
    </row>
    <row r="23" spans="1:5" ht="11.25">
      <c r="A23" s="14" t="s">
        <v>36</v>
      </c>
      <c r="B23" s="15" t="s">
        <v>37</v>
      </c>
      <c r="C23" s="16">
        <v>400000</v>
      </c>
      <c r="D23" s="17">
        <v>55610</v>
      </c>
      <c r="E23" s="17">
        <f t="shared" si="0"/>
        <v>344390</v>
      </c>
    </row>
    <row r="24" spans="1:5" ht="10.5">
      <c r="A24" s="18" t="s">
        <v>38</v>
      </c>
      <c r="B24" s="9" t="s">
        <v>39</v>
      </c>
      <c r="C24" s="10">
        <f>SUM(C25:C32)</f>
        <v>38884400</v>
      </c>
      <c r="D24" s="10">
        <f>SUM(D25:D32)</f>
        <v>6134900</v>
      </c>
      <c r="E24" s="19">
        <f>SUM(E25:E32)</f>
        <v>32749500</v>
      </c>
    </row>
    <row r="25" spans="1:5" ht="24" customHeight="1">
      <c r="A25" s="20" t="s">
        <v>40</v>
      </c>
      <c r="B25" s="21" t="s">
        <v>41</v>
      </c>
      <c r="C25" s="16">
        <v>10161000</v>
      </c>
      <c r="D25" s="17">
        <v>5081000</v>
      </c>
      <c r="E25" s="17">
        <f aca="true" t="shared" si="1" ref="E25:E32">C25-D25</f>
        <v>5080000</v>
      </c>
    </row>
    <row r="26" spans="1:5" ht="23.25" customHeight="1">
      <c r="A26" s="22" t="s">
        <v>42</v>
      </c>
      <c r="B26" s="23" t="s">
        <v>43</v>
      </c>
      <c r="C26" s="24">
        <v>643000</v>
      </c>
      <c r="D26" s="17">
        <v>321000</v>
      </c>
      <c r="E26" s="17">
        <f t="shared" si="1"/>
        <v>322000</v>
      </c>
    </row>
    <row r="27" spans="1:5" ht="23.25" customHeight="1">
      <c r="A27" s="22" t="s">
        <v>44</v>
      </c>
      <c r="B27" s="23" t="s">
        <v>45</v>
      </c>
      <c r="C27" s="24">
        <v>252000</v>
      </c>
      <c r="D27" s="17">
        <v>252000</v>
      </c>
      <c r="E27" s="17">
        <f t="shared" si="1"/>
        <v>0</v>
      </c>
    </row>
    <row r="28" spans="1:5" ht="33" customHeight="1">
      <c r="A28" s="22" t="s">
        <v>46</v>
      </c>
      <c r="B28" s="23" t="s">
        <v>47</v>
      </c>
      <c r="C28" s="24">
        <v>1438000</v>
      </c>
      <c r="D28" s="17">
        <v>461000</v>
      </c>
      <c r="E28" s="17">
        <f t="shared" si="1"/>
        <v>977000</v>
      </c>
    </row>
    <row r="29" spans="1:5" ht="21.75">
      <c r="A29" s="14" t="s">
        <v>48</v>
      </c>
      <c r="B29" s="15" t="s">
        <v>49</v>
      </c>
      <c r="C29" s="16">
        <v>84300</v>
      </c>
      <c r="D29" s="17">
        <v>19900</v>
      </c>
      <c r="E29" s="17">
        <f t="shared" si="1"/>
        <v>64400</v>
      </c>
    </row>
    <row r="30" spans="1:5" ht="24.75" customHeight="1">
      <c r="A30" s="25" t="s">
        <v>50</v>
      </c>
      <c r="B30" s="21" t="s">
        <v>51</v>
      </c>
      <c r="C30" s="16">
        <v>24500000</v>
      </c>
      <c r="D30" s="17">
        <v>0</v>
      </c>
      <c r="E30" s="17">
        <f t="shared" si="1"/>
        <v>24500000</v>
      </c>
    </row>
    <row r="31" spans="1:5" ht="32.25">
      <c r="A31" s="25" t="s">
        <v>52</v>
      </c>
      <c r="B31" s="21" t="s">
        <v>53</v>
      </c>
      <c r="C31" s="16">
        <v>0</v>
      </c>
      <c r="D31" s="17">
        <v>0</v>
      </c>
      <c r="E31" s="17">
        <f t="shared" si="1"/>
        <v>0</v>
      </c>
    </row>
    <row r="32" spans="1:5" ht="21.75">
      <c r="A32" s="25" t="s">
        <v>54</v>
      </c>
      <c r="B32" s="21" t="s">
        <v>51</v>
      </c>
      <c r="C32" s="16">
        <v>1806100</v>
      </c>
      <c r="D32" s="17">
        <v>0</v>
      </c>
      <c r="E32" s="17">
        <f t="shared" si="1"/>
        <v>1806100</v>
      </c>
    </row>
    <row r="33" spans="1:5" ht="10.5">
      <c r="A33" s="26"/>
      <c r="B33" s="27"/>
      <c r="C33" s="28"/>
      <c r="D33" s="29"/>
      <c r="E33" s="29"/>
    </row>
    <row r="34" spans="1:5" ht="10.5">
      <c r="A34" s="26"/>
      <c r="B34" s="27"/>
      <c r="C34" s="28"/>
      <c r="D34" s="29"/>
      <c r="E34" s="29"/>
    </row>
    <row r="35" spans="1:5" ht="10.5">
      <c r="A35" s="26"/>
      <c r="B35" s="27"/>
      <c r="C35" s="28"/>
      <c r="D35" s="29"/>
      <c r="E35" s="29"/>
    </row>
    <row r="36" spans="1:5" ht="10.5">
      <c r="A36" s="26"/>
      <c r="B36" s="27"/>
      <c r="C36" s="28"/>
      <c r="D36" s="29"/>
      <c r="E36" s="29"/>
    </row>
    <row r="37" spans="1:5" ht="10.5">
      <c r="A37" s="26"/>
      <c r="B37" s="27"/>
      <c r="C37" s="28"/>
      <c r="D37" s="29"/>
      <c r="E37" s="29"/>
    </row>
    <row r="38" spans="1:5" ht="10.5">
      <c r="A38" s="26"/>
      <c r="B38" s="27"/>
      <c r="C38" s="28"/>
      <c r="D38" s="29"/>
      <c r="E38" s="29"/>
    </row>
    <row r="39" spans="1:5" ht="10.5">
      <c r="A39" s="26"/>
      <c r="B39" s="27"/>
      <c r="C39" s="28"/>
      <c r="D39" s="29"/>
      <c r="E39" s="29"/>
    </row>
    <row r="40" spans="1:5" ht="10.5">
      <c r="A40" s="26"/>
      <c r="B40" s="27"/>
      <c r="C40" s="28"/>
      <c r="D40" s="29"/>
      <c r="E40" s="29"/>
    </row>
    <row r="41" spans="1:5" ht="21" customHeight="1">
      <c r="A41" s="26"/>
      <c r="B41" s="27"/>
      <c r="C41" s="28"/>
      <c r="D41" s="29"/>
      <c r="E41" s="29"/>
    </row>
    <row r="42" spans="1:5" ht="10.5">
      <c r="A42" s="26"/>
      <c r="B42" s="27"/>
      <c r="C42" s="28"/>
      <c r="D42" s="29"/>
      <c r="E42" s="29"/>
    </row>
    <row r="43" spans="1:5" ht="6.75" customHeight="1">
      <c r="A43" s="26"/>
      <c r="B43" s="27"/>
      <c r="C43" s="28"/>
      <c r="D43" s="29"/>
      <c r="E43" s="29"/>
    </row>
    <row r="44" spans="1:5" ht="10.5">
      <c r="A44" s="1" t="s">
        <v>55</v>
      </c>
      <c r="C44" s="30"/>
      <c r="D44" s="11"/>
      <c r="E44" s="31"/>
    </row>
    <row r="45" spans="1:5" ht="32.25" customHeight="1">
      <c r="A45" s="32" t="s">
        <v>56</v>
      </c>
      <c r="B45" s="32" t="s">
        <v>57</v>
      </c>
      <c r="C45" s="33" t="s">
        <v>8</v>
      </c>
      <c r="D45" s="34" t="s">
        <v>9</v>
      </c>
      <c r="E45" s="32" t="s">
        <v>10</v>
      </c>
    </row>
    <row r="46" spans="1:6" ht="10.5">
      <c r="A46" s="35" t="s">
        <v>58</v>
      </c>
      <c r="B46" s="35"/>
      <c r="C46" s="36">
        <f>C48+C87+C91+C95+C101+C119+C123+C125+C130</f>
        <v>46933700</v>
      </c>
      <c r="D46" s="36">
        <f>D48+D87+D91+D95+D101+D119+D123+D125+D130</f>
        <v>7794986.550000001</v>
      </c>
      <c r="E46" s="36">
        <f>E48+E87+E91+E95+E101+E119+E123+E125+E130</f>
        <v>39138713.45</v>
      </c>
      <c r="F46" s="11"/>
    </row>
    <row r="47" spans="1:5" ht="11.25">
      <c r="A47" s="32" t="s">
        <v>13</v>
      </c>
      <c r="B47" s="32"/>
      <c r="C47" s="33"/>
      <c r="D47" s="34"/>
      <c r="E47" s="36"/>
    </row>
    <row r="48" spans="1:5" ht="10.5">
      <c r="A48" s="37" t="s">
        <v>59</v>
      </c>
      <c r="B48" s="9" t="s">
        <v>60</v>
      </c>
      <c r="C48" s="10">
        <f>SUM(C49:C60)</f>
        <v>12111000</v>
      </c>
      <c r="D48" s="19">
        <f>SUM(D49:D60)</f>
        <v>5917381.69</v>
      </c>
      <c r="E48" s="36">
        <f>C48-D48</f>
        <v>6193618.31</v>
      </c>
    </row>
    <row r="49" spans="1:5" ht="11.25">
      <c r="A49" s="14" t="s">
        <v>61</v>
      </c>
      <c r="B49" s="15" t="s">
        <v>62</v>
      </c>
      <c r="C49" s="16">
        <f>C62+C68</f>
        <v>7602000</v>
      </c>
      <c r="D49" s="16">
        <f>D62+D68</f>
        <v>3622470.5500000003</v>
      </c>
      <c r="E49" s="33">
        <f aca="true" t="shared" si="2" ref="E49:E131">C49-D49</f>
        <v>3979529.4499999997</v>
      </c>
    </row>
    <row r="50" spans="1:5" ht="11.25">
      <c r="A50" s="14" t="s">
        <v>63</v>
      </c>
      <c r="B50" s="15" t="s">
        <v>64</v>
      </c>
      <c r="C50" s="16">
        <f>C69</f>
        <v>459000</v>
      </c>
      <c r="D50" s="17">
        <f>D69</f>
        <v>90568</v>
      </c>
      <c r="E50" s="33">
        <f t="shared" si="2"/>
        <v>368432</v>
      </c>
    </row>
    <row r="51" spans="1:5" ht="11.25">
      <c r="A51" s="14" t="s">
        <v>65</v>
      </c>
      <c r="B51" s="15" t="s">
        <v>66</v>
      </c>
      <c r="C51" s="16">
        <f>C63+C70</f>
        <v>1832000</v>
      </c>
      <c r="D51" s="17">
        <f>D63+D70</f>
        <v>912734.06</v>
      </c>
      <c r="E51" s="33">
        <f>C51-D51</f>
        <v>919265.94</v>
      </c>
    </row>
    <row r="52" spans="1:5" ht="11.25">
      <c r="A52" s="14" t="s">
        <v>67</v>
      </c>
      <c r="B52" s="15" t="s">
        <v>68</v>
      </c>
      <c r="C52" s="16">
        <f aca="true" t="shared" si="3" ref="C52:D55">C71</f>
        <v>180000</v>
      </c>
      <c r="D52" s="17">
        <f t="shared" si="3"/>
        <v>96996.76</v>
      </c>
      <c r="E52" s="33">
        <f t="shared" si="2"/>
        <v>83003.24</v>
      </c>
    </row>
    <row r="53" spans="1:5" ht="11.25">
      <c r="A53" s="14" t="s">
        <v>69</v>
      </c>
      <c r="B53" s="15" t="s">
        <v>70</v>
      </c>
      <c r="C53" s="16">
        <f>C72</f>
        <v>130000</v>
      </c>
      <c r="D53" s="17">
        <f t="shared" si="3"/>
        <v>86803.86</v>
      </c>
      <c r="E53" s="33">
        <f t="shared" si="2"/>
        <v>43196.14</v>
      </c>
    </row>
    <row r="54" spans="1:5" ht="11.25">
      <c r="A54" s="14" t="s">
        <v>71</v>
      </c>
      <c r="B54" s="15" t="s">
        <v>72</v>
      </c>
      <c r="C54" s="16">
        <f t="shared" si="3"/>
        <v>323000</v>
      </c>
      <c r="D54" s="17">
        <f t="shared" si="3"/>
        <v>280452.65</v>
      </c>
      <c r="E54" s="33">
        <f t="shared" si="2"/>
        <v>42547.34999999998</v>
      </c>
    </row>
    <row r="55" spans="1:5" ht="11.25">
      <c r="A55" s="14" t="s">
        <v>73</v>
      </c>
      <c r="B55" s="15" t="s">
        <v>74</v>
      </c>
      <c r="C55" s="16">
        <f t="shared" si="3"/>
        <v>100000</v>
      </c>
      <c r="D55" s="17">
        <v>0</v>
      </c>
      <c r="E55" s="33"/>
    </row>
    <row r="56" spans="1:5" ht="11.25">
      <c r="A56" s="14" t="s">
        <v>75</v>
      </c>
      <c r="B56" s="15" t="s">
        <v>76</v>
      </c>
      <c r="C56" s="16">
        <f>C75+C76</f>
        <v>110000</v>
      </c>
      <c r="D56" s="16">
        <f>D75+D76</f>
        <v>6384.95</v>
      </c>
      <c r="E56" s="33">
        <f t="shared" si="2"/>
        <v>103615.05</v>
      </c>
    </row>
    <row r="57" spans="1:5" ht="11.25">
      <c r="A57" s="14" t="s">
        <v>77</v>
      </c>
      <c r="B57" s="15" t="s">
        <v>78</v>
      </c>
      <c r="C57" s="16">
        <f>C77+C65+C78+C79</f>
        <v>645000</v>
      </c>
      <c r="D57" s="16">
        <f>D77+D65+D78+D79</f>
        <v>529406.79</v>
      </c>
      <c r="E57" s="33">
        <f t="shared" si="2"/>
        <v>115593.20999999996</v>
      </c>
    </row>
    <row r="58" spans="1:5" ht="11.25">
      <c r="A58" s="14" t="s">
        <v>79</v>
      </c>
      <c r="B58" s="15" t="s">
        <v>80</v>
      </c>
      <c r="C58" s="16">
        <f>C80+C85+C84</f>
        <v>180000</v>
      </c>
      <c r="D58" s="16">
        <f>D80+D86+D84</f>
        <v>35352.89</v>
      </c>
      <c r="E58" s="33">
        <f t="shared" si="2"/>
        <v>144647.11</v>
      </c>
    </row>
    <row r="59" spans="1:5" ht="11.25">
      <c r="A59" s="14" t="s">
        <v>81</v>
      </c>
      <c r="B59" s="15" t="s">
        <v>82</v>
      </c>
      <c r="C59" s="16">
        <f>C82+C81</f>
        <v>170000</v>
      </c>
      <c r="D59" s="16">
        <f>D82+D81</f>
        <v>151540.1</v>
      </c>
      <c r="E59" s="33">
        <f t="shared" si="2"/>
        <v>18459.899999999994</v>
      </c>
    </row>
    <row r="60" spans="1:5" ht="11.25">
      <c r="A60" s="14" t="s">
        <v>83</v>
      </c>
      <c r="B60" s="15" t="s">
        <v>84</v>
      </c>
      <c r="C60" s="16">
        <f>C83+C66</f>
        <v>380000</v>
      </c>
      <c r="D60" s="16">
        <f>D83+D66</f>
        <v>104671.08</v>
      </c>
      <c r="E60" s="33">
        <f t="shared" si="2"/>
        <v>275328.92</v>
      </c>
    </row>
    <row r="61" spans="1:5" ht="21.75">
      <c r="A61" s="38" t="s">
        <v>85</v>
      </c>
      <c r="B61" s="39" t="s">
        <v>86</v>
      </c>
      <c r="C61" s="40">
        <f>SUM(C62:C63)</f>
        <v>1434000</v>
      </c>
      <c r="D61" s="41">
        <f>SUM(D62:D63)</f>
        <v>670959.78</v>
      </c>
      <c r="E61" s="42">
        <f t="shared" si="2"/>
        <v>763040.22</v>
      </c>
    </row>
    <row r="62" spans="1:5" ht="11.25">
      <c r="A62" s="14" t="s">
        <v>61</v>
      </c>
      <c r="B62" s="15" t="s">
        <v>87</v>
      </c>
      <c r="C62" s="16">
        <v>1102000</v>
      </c>
      <c r="D62" s="17">
        <v>507180.1</v>
      </c>
      <c r="E62" s="42">
        <f t="shared" si="2"/>
        <v>594819.9</v>
      </c>
    </row>
    <row r="63" spans="1:5" ht="11.25">
      <c r="A63" s="14" t="s">
        <v>65</v>
      </c>
      <c r="B63" s="15" t="s">
        <v>88</v>
      </c>
      <c r="C63" s="16">
        <v>332000</v>
      </c>
      <c r="D63" s="17">
        <v>163779.68</v>
      </c>
      <c r="E63" s="42">
        <f t="shared" si="2"/>
        <v>168220.32</v>
      </c>
    </row>
    <row r="64" spans="1:5" s="44" customFormat="1" ht="11.25">
      <c r="A64" s="38" t="s">
        <v>89</v>
      </c>
      <c r="B64" s="9" t="s">
        <v>90</v>
      </c>
      <c r="C64" s="43">
        <f>SUM(C65:C66)</f>
        <v>30000</v>
      </c>
      <c r="D64" s="10">
        <f>D65</f>
        <v>0</v>
      </c>
      <c r="E64" s="42">
        <f>C64-D64</f>
        <v>30000</v>
      </c>
    </row>
    <row r="65" spans="1:5" ht="11.25">
      <c r="A65" s="14" t="s">
        <v>79</v>
      </c>
      <c r="B65" s="15" t="s">
        <v>91</v>
      </c>
      <c r="C65" s="16">
        <v>0</v>
      </c>
      <c r="D65" s="17">
        <v>0</v>
      </c>
      <c r="E65" s="42">
        <f>C65-D65</f>
        <v>0</v>
      </c>
    </row>
    <row r="66" spans="1:5" ht="11.25">
      <c r="A66" s="14" t="s">
        <v>83</v>
      </c>
      <c r="B66" s="15" t="s">
        <v>92</v>
      </c>
      <c r="C66" s="16">
        <v>30000</v>
      </c>
      <c r="D66" s="17">
        <v>0</v>
      </c>
      <c r="E66" s="42">
        <f>C66-D66</f>
        <v>30000</v>
      </c>
    </row>
    <row r="67" spans="1:5" ht="22.5" customHeight="1">
      <c r="A67" s="38" t="s">
        <v>93</v>
      </c>
      <c r="B67" s="39" t="s">
        <v>94</v>
      </c>
      <c r="C67" s="45">
        <f>SUM(C68:C84)</f>
        <v>10597000</v>
      </c>
      <c r="D67" s="41">
        <f>SUM(D68:D84)</f>
        <v>5246421.91</v>
      </c>
      <c r="E67" s="42">
        <f t="shared" si="2"/>
        <v>5350578.09</v>
      </c>
    </row>
    <row r="68" spans="1:5" ht="11.25">
      <c r="A68" s="14" t="s">
        <v>61</v>
      </c>
      <c r="B68" s="15" t="s">
        <v>95</v>
      </c>
      <c r="C68" s="16">
        <v>6500000</v>
      </c>
      <c r="D68" s="17">
        <v>3115290.45</v>
      </c>
      <c r="E68" s="33">
        <f t="shared" si="2"/>
        <v>3384709.55</v>
      </c>
    </row>
    <row r="69" spans="1:5" ht="11.25">
      <c r="A69" s="14" t="s">
        <v>63</v>
      </c>
      <c r="B69" s="15" t="s">
        <v>96</v>
      </c>
      <c r="C69" s="16">
        <v>459000</v>
      </c>
      <c r="D69" s="17">
        <v>90568</v>
      </c>
      <c r="E69" s="33">
        <f t="shared" si="2"/>
        <v>368432</v>
      </c>
    </row>
    <row r="70" spans="1:5" ht="11.25">
      <c r="A70" s="14" t="s">
        <v>65</v>
      </c>
      <c r="B70" s="15" t="s">
        <v>97</v>
      </c>
      <c r="C70" s="16">
        <v>1500000</v>
      </c>
      <c r="D70" s="17">
        <v>748954.38</v>
      </c>
      <c r="E70" s="33">
        <f t="shared" si="2"/>
        <v>751045.62</v>
      </c>
    </row>
    <row r="71" spans="1:5" ht="11.25">
      <c r="A71" s="14" t="s">
        <v>67</v>
      </c>
      <c r="B71" s="15" t="s">
        <v>98</v>
      </c>
      <c r="C71" s="16">
        <v>180000</v>
      </c>
      <c r="D71" s="17">
        <v>96996.76</v>
      </c>
      <c r="E71" s="33">
        <f t="shared" si="2"/>
        <v>83003.24</v>
      </c>
    </row>
    <row r="72" spans="1:5" ht="11.25">
      <c r="A72" s="14" t="s">
        <v>69</v>
      </c>
      <c r="B72" s="15" t="s">
        <v>99</v>
      </c>
      <c r="C72" s="16">
        <v>130000</v>
      </c>
      <c r="D72" s="17">
        <v>86803.86</v>
      </c>
      <c r="E72" s="33">
        <f t="shared" si="2"/>
        <v>43196.14</v>
      </c>
    </row>
    <row r="73" spans="1:5" ht="11.25">
      <c r="A73" s="14" t="s">
        <v>71</v>
      </c>
      <c r="B73" s="15" t="s">
        <v>100</v>
      </c>
      <c r="C73" s="16">
        <v>323000</v>
      </c>
      <c r="D73" s="17">
        <v>280452.65</v>
      </c>
      <c r="E73" s="33">
        <f t="shared" si="2"/>
        <v>42547.34999999998</v>
      </c>
    </row>
    <row r="74" spans="1:5" ht="11.25">
      <c r="A74" s="14" t="s">
        <v>71</v>
      </c>
      <c r="B74" s="15" t="s">
        <v>101</v>
      </c>
      <c r="C74" s="16">
        <v>100000</v>
      </c>
      <c r="D74" s="17">
        <v>0</v>
      </c>
      <c r="E74" s="33">
        <f t="shared" si="2"/>
        <v>100000</v>
      </c>
    </row>
    <row r="75" spans="1:5" ht="11.25">
      <c r="A75" s="14" t="s">
        <v>75</v>
      </c>
      <c r="B75" s="15" t="s">
        <v>102</v>
      </c>
      <c r="C75" s="16">
        <v>50000</v>
      </c>
      <c r="D75" s="17">
        <v>1700</v>
      </c>
      <c r="E75" s="33">
        <f t="shared" si="2"/>
        <v>48300</v>
      </c>
    </row>
    <row r="76" spans="1:5" ht="11.25">
      <c r="A76" s="14" t="s">
        <v>75</v>
      </c>
      <c r="B76" s="15" t="s">
        <v>103</v>
      </c>
      <c r="C76" s="16">
        <v>60000</v>
      </c>
      <c r="D76" s="17">
        <v>4684.95</v>
      </c>
      <c r="E76" s="33">
        <f t="shared" si="2"/>
        <v>55315.05</v>
      </c>
    </row>
    <row r="77" spans="1:5" ht="11.25">
      <c r="A77" s="14" t="s">
        <v>77</v>
      </c>
      <c r="B77" s="15" t="s">
        <v>104</v>
      </c>
      <c r="C77" s="16">
        <v>195000</v>
      </c>
      <c r="D77" s="17">
        <v>195000</v>
      </c>
      <c r="E77" s="33">
        <f t="shared" si="2"/>
        <v>0</v>
      </c>
    </row>
    <row r="78" spans="1:5" ht="11.25">
      <c r="A78" s="14" t="s">
        <v>77</v>
      </c>
      <c r="B78" s="15" t="s">
        <v>105</v>
      </c>
      <c r="C78" s="16">
        <v>150000</v>
      </c>
      <c r="D78" s="17">
        <v>103786.54</v>
      </c>
      <c r="E78" s="33">
        <f t="shared" si="2"/>
        <v>46213.46000000001</v>
      </c>
    </row>
    <row r="79" spans="1:5" ht="11.25">
      <c r="A79" s="14" t="s">
        <v>77</v>
      </c>
      <c r="B79" s="15" t="s">
        <v>106</v>
      </c>
      <c r="C79" s="16">
        <v>300000</v>
      </c>
      <c r="D79" s="17">
        <v>230620.25</v>
      </c>
      <c r="E79" s="33">
        <f t="shared" si="2"/>
        <v>69379.75</v>
      </c>
    </row>
    <row r="80" spans="1:5" ht="11.25">
      <c r="A80" s="14" t="s">
        <v>79</v>
      </c>
      <c r="B80" s="15" t="s">
        <v>107</v>
      </c>
      <c r="C80" s="16">
        <v>50000</v>
      </c>
      <c r="D80" s="17">
        <v>0</v>
      </c>
      <c r="E80" s="33">
        <f t="shared" si="2"/>
        <v>50000</v>
      </c>
    </row>
    <row r="81" spans="1:5" ht="11.25">
      <c r="A81" s="14" t="s">
        <v>81</v>
      </c>
      <c r="B81" s="15" t="s">
        <v>108</v>
      </c>
      <c r="C81" s="16">
        <v>20000</v>
      </c>
      <c r="D81" s="17">
        <v>20000</v>
      </c>
      <c r="E81" s="33">
        <f t="shared" si="2"/>
        <v>0</v>
      </c>
    </row>
    <row r="82" spans="1:5" ht="11.25">
      <c r="A82" s="14" t="s">
        <v>81</v>
      </c>
      <c r="B82" s="15" t="s">
        <v>109</v>
      </c>
      <c r="C82" s="16">
        <v>150000</v>
      </c>
      <c r="D82" s="17">
        <v>131540.1</v>
      </c>
      <c r="E82" s="33">
        <f t="shared" si="2"/>
        <v>18459.899999999994</v>
      </c>
    </row>
    <row r="83" spans="1:5" ht="11.25">
      <c r="A83" s="14" t="s">
        <v>83</v>
      </c>
      <c r="B83" s="15" t="s">
        <v>110</v>
      </c>
      <c r="C83" s="16">
        <v>350000</v>
      </c>
      <c r="D83" s="17">
        <v>104671.08</v>
      </c>
      <c r="E83" s="33">
        <f t="shared" si="2"/>
        <v>245328.91999999998</v>
      </c>
    </row>
    <row r="84" spans="1:5" ht="11.25">
      <c r="A84" s="14" t="s">
        <v>79</v>
      </c>
      <c r="B84" s="15" t="s">
        <v>111</v>
      </c>
      <c r="C84" s="16">
        <v>80000</v>
      </c>
      <c r="D84" s="17">
        <v>35352.89</v>
      </c>
      <c r="E84" s="33">
        <f t="shared" si="2"/>
        <v>44647.11</v>
      </c>
    </row>
    <row r="85" spans="1:5" ht="11.25">
      <c r="A85" s="38" t="s">
        <v>112</v>
      </c>
      <c r="B85" s="39" t="s">
        <v>113</v>
      </c>
      <c r="C85" s="45">
        <f>C86</f>
        <v>50000</v>
      </c>
      <c r="D85" s="41">
        <f>D86</f>
        <v>0</v>
      </c>
      <c r="E85" s="33">
        <f t="shared" si="2"/>
        <v>50000</v>
      </c>
    </row>
    <row r="86" spans="1:5" ht="11.25">
      <c r="A86" s="14" t="s">
        <v>79</v>
      </c>
      <c r="B86" s="15" t="s">
        <v>114</v>
      </c>
      <c r="C86" s="16">
        <v>50000</v>
      </c>
      <c r="D86" s="17">
        <v>0</v>
      </c>
      <c r="E86" s="33">
        <f t="shared" si="2"/>
        <v>50000</v>
      </c>
    </row>
    <row r="87" spans="1:5" ht="11.25">
      <c r="A87" s="38" t="s">
        <v>115</v>
      </c>
      <c r="B87" s="39" t="s">
        <v>116</v>
      </c>
      <c r="C87" s="45">
        <f>SUM(C88:C90)</f>
        <v>252000</v>
      </c>
      <c r="D87" s="41">
        <f>SUM(D88:D90)</f>
        <v>62600</v>
      </c>
      <c r="E87" s="33">
        <f t="shared" si="2"/>
        <v>189400</v>
      </c>
    </row>
    <row r="88" spans="1:5" ht="11.25">
      <c r="A88" s="14" t="s">
        <v>117</v>
      </c>
      <c r="B88" s="15" t="s">
        <v>118</v>
      </c>
      <c r="C88" s="16">
        <v>190000</v>
      </c>
      <c r="D88" s="17">
        <v>32000</v>
      </c>
      <c r="E88" s="33">
        <f t="shared" si="2"/>
        <v>158000</v>
      </c>
    </row>
    <row r="89" spans="1:5" ht="11.25">
      <c r="A89" s="14" t="s">
        <v>119</v>
      </c>
      <c r="B89" s="15" t="s">
        <v>120</v>
      </c>
      <c r="C89" s="16">
        <v>57200</v>
      </c>
      <c r="D89" s="17">
        <v>28600</v>
      </c>
      <c r="E89" s="33">
        <f t="shared" si="2"/>
        <v>28600</v>
      </c>
    </row>
    <row r="90" spans="1:5" ht="11.25">
      <c r="A90" s="14" t="s">
        <v>83</v>
      </c>
      <c r="B90" s="15" t="s">
        <v>121</v>
      </c>
      <c r="C90" s="16">
        <v>4800</v>
      </c>
      <c r="D90" s="17">
        <v>2000</v>
      </c>
      <c r="E90" s="33">
        <f t="shared" si="2"/>
        <v>2800</v>
      </c>
    </row>
    <row r="91" spans="1:5" ht="11.25" customHeight="1">
      <c r="A91" s="38" t="s">
        <v>122</v>
      </c>
      <c r="B91" s="15" t="s">
        <v>123</v>
      </c>
      <c r="C91" s="45">
        <f>SUM(C92:C94)</f>
        <v>200000</v>
      </c>
      <c r="D91" s="45">
        <f aca="true" t="shared" si="4" ref="D91:E91">SUM(D92:D94)</f>
        <v>52240</v>
      </c>
      <c r="E91" s="45">
        <f t="shared" si="4"/>
        <v>147760</v>
      </c>
    </row>
    <row r="92" spans="1:5" ht="21.75">
      <c r="A92" s="14" t="s">
        <v>124</v>
      </c>
      <c r="B92" s="15" t="s">
        <v>125</v>
      </c>
      <c r="C92" s="16">
        <v>100000</v>
      </c>
      <c r="D92" s="17">
        <v>0</v>
      </c>
      <c r="E92" s="33">
        <f t="shared" si="2"/>
        <v>100000</v>
      </c>
    </row>
    <row r="93" spans="1:5" ht="11.25">
      <c r="A93" s="14" t="s">
        <v>81</v>
      </c>
      <c r="B93" s="15" t="s">
        <v>126</v>
      </c>
      <c r="C93" s="16">
        <v>50000</v>
      </c>
      <c r="D93" s="17">
        <v>29070</v>
      </c>
      <c r="E93" s="33">
        <f t="shared" si="2"/>
        <v>20930</v>
      </c>
    </row>
    <row r="94" spans="1:5" ht="11.25">
      <c r="A94" s="14" t="s">
        <v>83</v>
      </c>
      <c r="B94" s="15" t="s">
        <v>127</v>
      </c>
      <c r="C94" s="16">
        <v>50000</v>
      </c>
      <c r="D94" s="17">
        <v>23170</v>
      </c>
      <c r="E94" s="33">
        <f t="shared" si="2"/>
        <v>26830</v>
      </c>
    </row>
    <row r="95" spans="1:5" ht="12.75" customHeight="1">
      <c r="A95" s="38" t="s">
        <v>128</v>
      </c>
      <c r="B95" s="9" t="s">
        <v>129</v>
      </c>
      <c r="C95" s="43">
        <f>SUM(C96:C100)</f>
        <v>1959000</v>
      </c>
      <c r="D95" s="10">
        <f>SUM(D96:D97)</f>
        <v>19360.42</v>
      </c>
      <c r="E95" s="36">
        <f aca="true" t="shared" si="5" ref="E95:E102">C95-D95</f>
        <v>1939639.58</v>
      </c>
    </row>
    <row r="96" spans="1:5" ht="11.25">
      <c r="A96" s="14" t="s">
        <v>130</v>
      </c>
      <c r="B96" s="15" t="s">
        <v>131</v>
      </c>
      <c r="C96" s="16">
        <v>58100</v>
      </c>
      <c r="D96" s="17">
        <v>14446.25</v>
      </c>
      <c r="E96" s="33">
        <f t="shared" si="5"/>
        <v>43653.75</v>
      </c>
    </row>
    <row r="97" spans="1:5" ht="11.25">
      <c r="A97" s="14" t="s">
        <v>132</v>
      </c>
      <c r="B97" s="15" t="s">
        <v>133</v>
      </c>
      <c r="C97" s="16">
        <v>17500</v>
      </c>
      <c r="D97" s="17">
        <v>4914.17</v>
      </c>
      <c r="E97" s="33">
        <f t="shared" si="5"/>
        <v>12585.83</v>
      </c>
    </row>
    <row r="98" spans="1:5" ht="11.25">
      <c r="A98" s="14" t="s">
        <v>83</v>
      </c>
      <c r="B98" s="15" t="s">
        <v>134</v>
      </c>
      <c r="C98" s="16">
        <v>3000</v>
      </c>
      <c r="D98" s="17">
        <v>0</v>
      </c>
      <c r="E98" s="33">
        <f t="shared" si="5"/>
        <v>3000</v>
      </c>
    </row>
    <row r="99" spans="1:5" ht="42.75">
      <c r="A99" s="14" t="s">
        <v>135</v>
      </c>
      <c r="B99" s="15" t="s">
        <v>136</v>
      </c>
      <c r="C99" s="16">
        <v>1709500</v>
      </c>
      <c r="D99" s="17">
        <v>0</v>
      </c>
      <c r="E99" s="33">
        <f t="shared" si="5"/>
        <v>1709500</v>
      </c>
    </row>
    <row r="100" spans="1:5" ht="11.25">
      <c r="A100" s="14" t="s">
        <v>137</v>
      </c>
      <c r="B100" s="15" t="s">
        <v>138</v>
      </c>
      <c r="C100" s="16">
        <v>170900</v>
      </c>
      <c r="D100" s="17">
        <v>0</v>
      </c>
      <c r="E100" s="33">
        <f t="shared" si="5"/>
        <v>170900</v>
      </c>
    </row>
    <row r="101" spans="1:5" ht="11.25">
      <c r="A101" s="38" t="s">
        <v>139</v>
      </c>
      <c r="B101" s="39" t="s">
        <v>140</v>
      </c>
      <c r="C101" s="40">
        <f>C102+C106+C110</f>
        <v>4946300</v>
      </c>
      <c r="D101" s="45">
        <f>D102+D107+D110</f>
        <v>1289598.44</v>
      </c>
      <c r="E101" s="33">
        <f t="shared" si="5"/>
        <v>3656701.56</v>
      </c>
    </row>
    <row r="102" spans="1:5" ht="11.25">
      <c r="A102" s="38" t="s">
        <v>141</v>
      </c>
      <c r="B102" s="39" t="s">
        <v>142</v>
      </c>
      <c r="C102" s="40">
        <f>SUM(C103:C105)</f>
        <v>2400600</v>
      </c>
      <c r="D102" s="45">
        <f>D103+D105</f>
        <v>294069.77</v>
      </c>
      <c r="E102" s="33">
        <f t="shared" si="5"/>
        <v>2106530.23</v>
      </c>
    </row>
    <row r="103" spans="1:5" ht="10.5" customHeight="1">
      <c r="A103" s="14" t="s">
        <v>143</v>
      </c>
      <c r="B103" s="15" t="s">
        <v>144</v>
      </c>
      <c r="C103" s="16">
        <v>1200000</v>
      </c>
      <c r="D103" s="17">
        <v>39879.57</v>
      </c>
      <c r="E103" s="33">
        <f t="shared" si="2"/>
        <v>1160120.43</v>
      </c>
    </row>
    <row r="104" spans="1:5" ht="10.5" customHeight="1">
      <c r="A104" s="14" t="s">
        <v>81</v>
      </c>
      <c r="B104" s="15" t="s">
        <v>145</v>
      </c>
      <c r="C104" s="16">
        <v>20000</v>
      </c>
      <c r="D104" s="17">
        <v>0</v>
      </c>
      <c r="E104" s="33">
        <f t="shared" si="2"/>
        <v>20000</v>
      </c>
    </row>
    <row r="105" spans="1:5" ht="11.25">
      <c r="A105" s="14" t="s">
        <v>83</v>
      </c>
      <c r="B105" s="15" t="s">
        <v>146</v>
      </c>
      <c r="C105" s="16">
        <v>1180600</v>
      </c>
      <c r="D105" s="16">
        <v>254190.2</v>
      </c>
      <c r="E105" s="33">
        <f t="shared" si="2"/>
        <v>926409.8</v>
      </c>
    </row>
    <row r="106" spans="1:5" s="47" customFormat="1" ht="11.25">
      <c r="A106" s="38" t="s">
        <v>147</v>
      </c>
      <c r="B106" s="39" t="s">
        <v>140</v>
      </c>
      <c r="C106" s="40">
        <f>SUM(C107:C108)</f>
        <v>441300</v>
      </c>
      <c r="D106" s="41"/>
      <c r="E106" s="46">
        <f t="shared" si="2"/>
        <v>441300</v>
      </c>
    </row>
    <row r="107" spans="1:5" s="47" customFormat="1" ht="11.25" customHeight="1">
      <c r="A107" s="14" t="s">
        <v>148</v>
      </c>
      <c r="B107" s="15" t="s">
        <v>149</v>
      </c>
      <c r="C107" s="16">
        <v>120000</v>
      </c>
      <c r="D107" s="17">
        <v>0</v>
      </c>
      <c r="E107" s="33">
        <f t="shared" si="2"/>
        <v>120000</v>
      </c>
    </row>
    <row r="108" spans="1:5" s="47" customFormat="1" ht="11.25" customHeight="1">
      <c r="A108" s="14" t="s">
        <v>148</v>
      </c>
      <c r="B108" s="15" t="s">
        <v>150</v>
      </c>
      <c r="C108" s="16">
        <v>321300</v>
      </c>
      <c r="D108" s="17">
        <v>0</v>
      </c>
      <c r="E108" s="33">
        <f t="shared" si="2"/>
        <v>321300</v>
      </c>
    </row>
    <row r="109" spans="1:5" s="47" customFormat="1" ht="11.25" customHeight="1">
      <c r="A109" s="14" t="s">
        <v>81</v>
      </c>
      <c r="B109" s="15" t="s">
        <v>151</v>
      </c>
      <c r="C109" s="16">
        <v>78000</v>
      </c>
      <c r="D109" s="17">
        <v>0</v>
      </c>
      <c r="E109" s="33">
        <f t="shared" si="2"/>
        <v>78000</v>
      </c>
    </row>
    <row r="110" spans="1:5" ht="11.25">
      <c r="A110" s="38" t="s">
        <v>152</v>
      </c>
      <c r="B110" s="9" t="s">
        <v>153</v>
      </c>
      <c r="C110" s="40">
        <f>SUM(C111:C118)</f>
        <v>2104400</v>
      </c>
      <c r="D110" s="41">
        <f>SUM(D111:D118)</f>
        <v>995528.6699999999</v>
      </c>
      <c r="E110" s="33">
        <f t="shared" si="2"/>
        <v>1108871.33</v>
      </c>
    </row>
    <row r="111" spans="1:5" ht="11.25">
      <c r="A111" s="14" t="s">
        <v>154</v>
      </c>
      <c r="B111" s="15" t="s">
        <v>155</v>
      </c>
      <c r="C111" s="16">
        <v>293000</v>
      </c>
      <c r="D111" s="17">
        <v>283014.79</v>
      </c>
      <c r="E111" s="33">
        <f t="shared" si="2"/>
        <v>9985.210000000021</v>
      </c>
    </row>
    <row r="112" spans="1:5" ht="11.25">
      <c r="A112" s="14" t="s">
        <v>154</v>
      </c>
      <c r="B112" s="15" t="s">
        <v>156</v>
      </c>
      <c r="C112" s="16">
        <v>277000</v>
      </c>
      <c r="D112" s="17">
        <v>0</v>
      </c>
      <c r="E112" s="33">
        <f t="shared" si="2"/>
        <v>277000</v>
      </c>
    </row>
    <row r="113" spans="1:5" ht="11.25">
      <c r="A113" s="14" t="s">
        <v>154</v>
      </c>
      <c r="B113" s="15" t="s">
        <v>157</v>
      </c>
      <c r="C113" s="16">
        <v>67400</v>
      </c>
      <c r="D113" s="17">
        <v>0</v>
      </c>
      <c r="E113" s="33">
        <f t="shared" si="2"/>
        <v>67400</v>
      </c>
    </row>
    <row r="114" spans="1:5" ht="11.25">
      <c r="A114" s="14" t="s">
        <v>158</v>
      </c>
      <c r="B114" s="15" t="s">
        <v>159</v>
      </c>
      <c r="C114" s="16">
        <v>650000</v>
      </c>
      <c r="D114" s="17">
        <v>454902.02</v>
      </c>
      <c r="E114" s="33">
        <f t="shared" si="2"/>
        <v>195097.97999999998</v>
      </c>
    </row>
    <row r="115" spans="1:5" ht="11.25">
      <c r="A115" s="14" t="s">
        <v>160</v>
      </c>
      <c r="B115" s="15" t="s">
        <v>161</v>
      </c>
      <c r="C115" s="16">
        <v>50000</v>
      </c>
      <c r="D115" s="17">
        <v>0</v>
      </c>
      <c r="E115" s="33">
        <f t="shared" si="2"/>
        <v>50000</v>
      </c>
    </row>
    <row r="116" spans="1:5" ht="11.25">
      <c r="A116" s="14" t="s">
        <v>162</v>
      </c>
      <c r="B116" s="15" t="s">
        <v>163</v>
      </c>
      <c r="C116" s="16">
        <v>267000</v>
      </c>
      <c r="D116" s="17">
        <v>143894.95</v>
      </c>
      <c r="E116" s="33">
        <f t="shared" si="2"/>
        <v>123105.04999999999</v>
      </c>
    </row>
    <row r="117" spans="1:5" ht="11.25">
      <c r="A117" s="14" t="s">
        <v>164</v>
      </c>
      <c r="B117" s="15" t="s">
        <v>165</v>
      </c>
      <c r="C117" s="16">
        <v>100000</v>
      </c>
      <c r="D117" s="17">
        <v>98000.5</v>
      </c>
      <c r="E117" s="33">
        <f t="shared" si="2"/>
        <v>1999.5</v>
      </c>
    </row>
    <row r="118" spans="1:5" ht="11.25">
      <c r="A118" s="14" t="s">
        <v>164</v>
      </c>
      <c r="B118" s="15" t="s">
        <v>166</v>
      </c>
      <c r="C118" s="16">
        <v>400000</v>
      </c>
      <c r="D118" s="17">
        <v>15716.41</v>
      </c>
      <c r="E118" s="33">
        <f t="shared" si="2"/>
        <v>384283.59</v>
      </c>
    </row>
    <row r="119" spans="1:5" ht="11.25">
      <c r="A119" s="38" t="s">
        <v>167</v>
      </c>
      <c r="B119" s="9" t="s">
        <v>168</v>
      </c>
      <c r="C119" s="43">
        <f>SUM(C120:C122)</f>
        <v>227000</v>
      </c>
      <c r="D119" s="19">
        <f>SUM(D120:D122)</f>
        <v>112500</v>
      </c>
      <c r="E119" s="33">
        <f t="shared" si="2"/>
        <v>114500</v>
      </c>
    </row>
    <row r="120" spans="1:5" ht="11.25">
      <c r="A120" s="14" t="s">
        <v>77</v>
      </c>
      <c r="B120" s="15" t="s">
        <v>169</v>
      </c>
      <c r="C120" s="16">
        <v>76700</v>
      </c>
      <c r="D120" s="17">
        <v>14000</v>
      </c>
      <c r="E120" s="33">
        <f t="shared" si="2"/>
        <v>62700</v>
      </c>
    </row>
    <row r="121" spans="1:5" ht="11.25">
      <c r="A121" s="14" t="s">
        <v>79</v>
      </c>
      <c r="B121" s="15" t="s">
        <v>170</v>
      </c>
      <c r="C121" s="16">
        <v>122500</v>
      </c>
      <c r="D121" s="17">
        <v>81700</v>
      </c>
      <c r="E121" s="33">
        <f t="shared" si="2"/>
        <v>40800</v>
      </c>
    </row>
    <row r="122" spans="1:5" ht="11.25">
      <c r="A122" s="14" t="s">
        <v>83</v>
      </c>
      <c r="B122" s="15" t="s">
        <v>171</v>
      </c>
      <c r="C122" s="16">
        <v>27800</v>
      </c>
      <c r="D122" s="17">
        <v>16800</v>
      </c>
      <c r="E122" s="33">
        <f t="shared" si="2"/>
        <v>11000</v>
      </c>
    </row>
    <row r="123" spans="1:5" ht="11.25">
      <c r="A123" s="38" t="s">
        <v>172</v>
      </c>
      <c r="B123" s="9" t="s">
        <v>173</v>
      </c>
      <c r="C123" s="43">
        <f>C124</f>
        <v>82000</v>
      </c>
      <c r="D123" s="19">
        <f>D124</f>
        <v>39075</v>
      </c>
      <c r="E123" s="33">
        <f t="shared" si="2"/>
        <v>42925</v>
      </c>
    </row>
    <row r="124" spans="1:5" ht="21.75">
      <c r="A124" s="14" t="s">
        <v>174</v>
      </c>
      <c r="B124" s="15" t="s">
        <v>175</v>
      </c>
      <c r="C124" s="16">
        <v>82000</v>
      </c>
      <c r="D124" s="17">
        <v>39075</v>
      </c>
      <c r="E124" s="33">
        <f>C124-D124</f>
        <v>42925</v>
      </c>
    </row>
    <row r="125" spans="1:5" ht="11.25">
      <c r="A125" s="38" t="s">
        <v>176</v>
      </c>
      <c r="B125" s="9" t="s">
        <v>177</v>
      </c>
      <c r="C125" s="43">
        <f>SUM(C126:C129)</f>
        <v>1753400</v>
      </c>
      <c r="D125" s="10">
        <f>SUM(D126:D129)</f>
        <v>63846</v>
      </c>
      <c r="E125" s="10">
        <f>SUM(E126:E129)</f>
        <v>1689554</v>
      </c>
    </row>
    <row r="126" spans="1:5" ht="11.25">
      <c r="A126" s="14" t="s">
        <v>178</v>
      </c>
      <c r="B126" s="15" t="s">
        <v>179</v>
      </c>
      <c r="C126" s="16">
        <v>90000</v>
      </c>
      <c r="D126" s="17">
        <v>54946</v>
      </c>
      <c r="E126" s="33">
        <f>C126-D126</f>
        <v>35054</v>
      </c>
    </row>
    <row r="127" spans="1:5" ht="11.25">
      <c r="A127" s="14" t="s">
        <v>148</v>
      </c>
      <c r="B127" s="15" t="s">
        <v>180</v>
      </c>
      <c r="C127" s="16">
        <v>6000</v>
      </c>
      <c r="D127" s="17">
        <v>500</v>
      </c>
      <c r="E127" s="33">
        <f>C127-D127</f>
        <v>5500</v>
      </c>
    </row>
    <row r="128" spans="1:5" ht="11.25">
      <c r="A128" s="14" t="s">
        <v>81</v>
      </c>
      <c r="B128" s="15" t="s">
        <v>181</v>
      </c>
      <c r="C128" s="16">
        <v>1597400</v>
      </c>
      <c r="D128" s="17">
        <v>0</v>
      </c>
      <c r="E128" s="33">
        <f>C128-D128</f>
        <v>1597400</v>
      </c>
    </row>
    <row r="129" spans="1:5" ht="11.25">
      <c r="A129" s="14" t="s">
        <v>83</v>
      </c>
      <c r="B129" s="15" t="s">
        <v>182</v>
      </c>
      <c r="C129" s="16">
        <v>60000</v>
      </c>
      <c r="D129" s="17">
        <v>8400</v>
      </c>
      <c r="E129" s="33">
        <f>C129-D129</f>
        <v>51600</v>
      </c>
    </row>
    <row r="130" spans="1:5" ht="11.25">
      <c r="A130" s="38" t="s">
        <v>183</v>
      </c>
      <c r="B130" s="39" t="s">
        <v>184</v>
      </c>
      <c r="C130" s="40">
        <f>C131</f>
        <v>25403000</v>
      </c>
      <c r="D130" s="41">
        <f>D131</f>
        <v>238385</v>
      </c>
      <c r="E130" s="33">
        <f>C130-D130</f>
        <v>25164615</v>
      </c>
    </row>
    <row r="131" spans="1:5" ht="11.25">
      <c r="A131" s="14" t="s">
        <v>185</v>
      </c>
      <c r="B131" s="15" t="s">
        <v>186</v>
      </c>
      <c r="C131" s="16">
        <v>25403000</v>
      </c>
      <c r="D131" s="17">
        <v>238385</v>
      </c>
      <c r="E131" s="33">
        <f t="shared" si="2"/>
        <v>25164615</v>
      </c>
    </row>
    <row r="132" spans="1:5" ht="11.25">
      <c r="A132" s="38" t="s">
        <v>187</v>
      </c>
      <c r="B132" s="8" t="s">
        <v>188</v>
      </c>
      <c r="C132" s="10">
        <f>C9-C46</f>
        <v>-1565300</v>
      </c>
      <c r="D132" s="10">
        <f>D9-D46</f>
        <v>1181224.9399999995</v>
      </c>
      <c r="E132" s="10">
        <f>C132-D132</f>
        <v>-2746524.9399999995</v>
      </c>
    </row>
    <row r="133" spans="1:5" ht="11.25">
      <c r="A133" s="38" t="s">
        <v>189</v>
      </c>
      <c r="B133" s="8"/>
      <c r="C133" s="10"/>
      <c r="D133" s="10"/>
      <c r="E133" s="10"/>
    </row>
    <row r="134" spans="1:5" ht="21.75">
      <c r="A134" s="48" t="s">
        <v>190</v>
      </c>
      <c r="B134" s="12" t="s">
        <v>191</v>
      </c>
      <c r="C134" s="16"/>
      <c r="D134" s="17"/>
      <c r="E134" s="12"/>
    </row>
    <row r="135" spans="1:5" ht="11.25">
      <c r="A135" s="14" t="s">
        <v>192</v>
      </c>
      <c r="B135" s="12" t="s">
        <v>193</v>
      </c>
      <c r="C135" s="16"/>
      <c r="D135" s="17"/>
      <c r="E135" s="12"/>
    </row>
    <row r="136" spans="1:5" ht="11.25">
      <c r="A136" s="14" t="s">
        <v>194</v>
      </c>
      <c r="B136" s="12" t="s">
        <v>195</v>
      </c>
      <c r="C136" s="16"/>
      <c r="D136" s="17"/>
      <c r="E136" s="12"/>
    </row>
    <row r="137" spans="1:5" ht="11.25">
      <c r="A137" s="14" t="s">
        <v>196</v>
      </c>
      <c r="B137" s="12" t="s">
        <v>197</v>
      </c>
      <c r="C137" s="16"/>
      <c r="D137" s="17"/>
      <c r="E137" s="12"/>
    </row>
    <row r="138" spans="1:5" ht="10.5">
      <c r="A138" s="37" t="s">
        <v>198</v>
      </c>
      <c r="B138" s="8" t="s">
        <v>199</v>
      </c>
      <c r="C138" s="10">
        <f>-C132</f>
        <v>1565300</v>
      </c>
      <c r="D138" s="10">
        <f>-D132</f>
        <v>-1181224.9399999995</v>
      </c>
      <c r="E138" s="10">
        <f>E139+E140</f>
        <v>2757524.940000005</v>
      </c>
    </row>
    <row r="139" spans="1:5" ht="11.25">
      <c r="A139" s="14" t="s">
        <v>200</v>
      </c>
      <c r="B139" s="12" t="s">
        <v>201</v>
      </c>
      <c r="C139" s="16">
        <v>-45368400</v>
      </c>
      <c r="D139" s="17">
        <v>-8976211.49</v>
      </c>
      <c r="E139" s="17">
        <f>C139-D139</f>
        <v>-36392188.51</v>
      </c>
    </row>
    <row r="140" spans="1:5" ht="11.25">
      <c r="A140" s="14" t="s">
        <v>202</v>
      </c>
      <c r="B140" s="12" t="s">
        <v>203</v>
      </c>
      <c r="C140" s="16">
        <v>46933700</v>
      </c>
      <c r="D140" s="17">
        <v>7794986.55</v>
      </c>
      <c r="E140" s="17">
        <f>E46+E122</f>
        <v>39149713.45</v>
      </c>
    </row>
    <row r="141" spans="1:5" ht="10.5">
      <c r="A141" s="37" t="s">
        <v>204</v>
      </c>
      <c r="B141" s="8" t="s">
        <v>191</v>
      </c>
      <c r="C141" s="19">
        <f>C138+C135</f>
        <v>1565300</v>
      </c>
      <c r="D141" s="19">
        <f>-D132</f>
        <v>-1181224.9399999995</v>
      </c>
      <c r="E141" s="19">
        <f>E135+E136-(-E137)+E138</f>
        <v>2757524.940000005</v>
      </c>
    </row>
    <row r="142" spans="1:4" ht="10.5">
      <c r="A142" s="31" t="s">
        <v>205</v>
      </c>
      <c r="B142" s="31" t="s">
        <v>206</v>
      </c>
      <c r="C142" s="31"/>
      <c r="D142" s="31"/>
    </row>
    <row r="143" spans="1:4" ht="10.5">
      <c r="A143" s="31"/>
      <c r="B143" s="49"/>
      <c r="C143" s="31"/>
      <c r="D143" s="31"/>
    </row>
    <row r="144" spans="1:4" ht="10.5">
      <c r="A144" s="31"/>
      <c r="B144" s="31"/>
      <c r="C144" s="31"/>
      <c r="D144" s="31"/>
    </row>
    <row r="145" spans="1:4" ht="10.5">
      <c r="A145" s="31"/>
      <c r="B145" s="31"/>
      <c r="C145" s="31"/>
      <c r="D145" s="31"/>
    </row>
    <row r="146" spans="1:4" ht="10.5">
      <c r="A146" s="31"/>
      <c r="B146" s="31"/>
      <c r="C146" s="31"/>
      <c r="D146" s="31"/>
    </row>
  </sheetData>
  <sheetProtection selectLockedCells="1" selectUnlockedCells="1"/>
  <mergeCells count="4">
    <mergeCell ref="D1:E1"/>
    <mergeCell ref="D2:E2"/>
    <mergeCell ref="D3:E3"/>
    <mergeCell ref="A5:D5"/>
  </mergeCells>
  <printOptions/>
  <pageMargins left="0.7479166666666667" right="0.19652777777777777" top="0" bottom="0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1" sqref="B1"/>
    </sheetView>
  </sheetViews>
  <sheetFormatPr defaultColWidth="9.140625" defaultRowHeight="12.75"/>
  <cols>
    <col min="1" max="1" width="9.140625" style="50" customWidth="1"/>
    <col min="2" max="2" width="15.00390625" style="50" customWidth="1"/>
    <col min="3" max="3" width="16.28125" style="50" customWidth="1"/>
    <col min="4" max="4" width="17.8515625" style="50" customWidth="1"/>
    <col min="5" max="5" width="15.00390625" style="50" customWidth="1"/>
    <col min="6" max="6" width="13.00390625" style="50" customWidth="1"/>
    <col min="7" max="16384" width="9.140625" style="50" customWidth="1"/>
  </cols>
  <sheetData>
    <row r="1" spans="5:6" ht="15.75">
      <c r="E1" s="51"/>
      <c r="F1" s="51" t="s">
        <v>207</v>
      </c>
    </row>
    <row r="2" spans="5:6" ht="15.75">
      <c r="E2" s="51"/>
      <c r="F2" s="51" t="s">
        <v>1</v>
      </c>
    </row>
    <row r="3" spans="5:6" ht="15.75">
      <c r="E3" s="51"/>
      <c r="F3" s="51" t="s">
        <v>2</v>
      </c>
    </row>
    <row r="4" spans="1:9" ht="15.75">
      <c r="A4" s="52"/>
      <c r="B4" s="52"/>
      <c r="C4" s="52"/>
      <c r="D4" s="52"/>
      <c r="E4" s="52"/>
      <c r="F4" s="52"/>
      <c r="G4" s="52"/>
      <c r="H4" s="52"/>
      <c r="I4" s="52"/>
    </row>
    <row r="5" spans="1:9" ht="15.75">
      <c r="A5" s="53" t="s">
        <v>208</v>
      </c>
      <c r="B5" s="53"/>
      <c r="C5" s="53"/>
      <c r="D5" s="53"/>
      <c r="E5" s="53"/>
      <c r="F5" s="53"/>
      <c r="G5" s="52"/>
      <c r="H5" s="52"/>
      <c r="I5" s="52"/>
    </row>
    <row r="6" spans="1:9" ht="15.75">
      <c r="A6" s="53" t="s">
        <v>209</v>
      </c>
      <c r="B6" s="53"/>
      <c r="C6" s="53"/>
      <c r="D6" s="53"/>
      <c r="E6" s="53"/>
      <c r="F6" s="53"/>
      <c r="G6" s="52"/>
      <c r="H6" s="52"/>
      <c r="I6" s="52"/>
    </row>
    <row r="7" spans="1:9" ht="15.75">
      <c r="A7" s="53" t="s">
        <v>210</v>
      </c>
      <c r="B7" s="53"/>
      <c r="C7" s="53"/>
      <c r="D7" s="53"/>
      <c r="E7" s="53"/>
      <c r="F7" s="53"/>
      <c r="G7" s="52"/>
      <c r="H7" s="52"/>
      <c r="I7" s="52"/>
    </row>
    <row r="8" spans="1:9" ht="15.75">
      <c r="A8" s="53" t="s">
        <v>211</v>
      </c>
      <c r="B8" s="53"/>
      <c r="C8" s="53"/>
      <c r="D8" s="53"/>
      <c r="E8" s="53"/>
      <c r="F8" s="53"/>
      <c r="G8" s="52"/>
      <c r="H8" s="52"/>
      <c r="I8" s="52"/>
    </row>
    <row r="10" spans="1:9" ht="15.75">
      <c r="A10" s="53" t="s">
        <v>212</v>
      </c>
      <c r="B10" s="53"/>
      <c r="C10" s="53"/>
      <c r="D10" s="53"/>
      <c r="E10" s="53"/>
      <c r="F10" s="53"/>
      <c r="G10" s="52"/>
      <c r="H10" s="52"/>
      <c r="I10" s="52"/>
    </row>
    <row r="12" spans="1:6" ht="26.25">
      <c r="A12" s="54" t="s">
        <v>213</v>
      </c>
      <c r="B12" s="54" t="s">
        <v>214</v>
      </c>
      <c r="C12" s="54" t="s">
        <v>215</v>
      </c>
      <c r="D12" s="54" t="s">
        <v>216</v>
      </c>
      <c r="E12" s="54" t="s">
        <v>217</v>
      </c>
      <c r="F12" s="54" t="s">
        <v>218</v>
      </c>
    </row>
    <row r="13" spans="1:6" ht="15.75">
      <c r="A13" s="55"/>
      <c r="B13" s="55"/>
      <c r="C13" s="56"/>
      <c r="D13" s="56" t="s">
        <v>219</v>
      </c>
      <c r="E13" s="57">
        <v>0</v>
      </c>
      <c r="F13" s="57">
        <v>0</v>
      </c>
    </row>
    <row r="14" spans="1:6" ht="39">
      <c r="A14" s="54"/>
      <c r="B14" s="54"/>
      <c r="C14" s="58"/>
      <c r="D14" s="56" t="s">
        <v>220</v>
      </c>
      <c r="E14" s="57">
        <v>50000</v>
      </c>
      <c r="F14" s="59"/>
    </row>
    <row r="15" spans="1:6" ht="26.25">
      <c r="A15" s="54"/>
      <c r="B15" s="54"/>
      <c r="C15" s="60"/>
      <c r="D15" s="56" t="s">
        <v>221</v>
      </c>
      <c r="E15" s="57">
        <f>E14-E13</f>
        <v>50000</v>
      </c>
      <c r="F15" s="59"/>
    </row>
    <row r="18" ht="15.75">
      <c r="A18" s="50" t="s">
        <v>222</v>
      </c>
    </row>
  </sheetData>
  <sheetProtection selectLockedCells="1" selectUnlockedCells="1"/>
  <mergeCells count="5">
    <mergeCell ref="A5:F5"/>
    <mergeCell ref="A6:F6"/>
    <mergeCell ref="A7:F7"/>
    <mergeCell ref="A8:F8"/>
    <mergeCell ref="A10:F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